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Pillars Dropbox\Pillars Team\Brian\Pillars Online\Modeling\Models\Advanced Excel\"/>
    </mc:Choice>
  </mc:AlternateContent>
  <xr:revisionPtr revIDLastSave="0" documentId="13_ncr:1_{2B915F40-A008-4BFD-9FAC-FACB082D556C}" xr6:coauthVersionLast="47" xr6:coauthVersionMax="47" xr10:uidLastSave="{00000000-0000-0000-0000-000000000000}"/>
  <bookViews>
    <workbookView xWindow="-98" yWindow="-98" windowWidth="19396" windowHeight="10395" xr2:uid="{0CC222CB-6E66-4B70-8A2D-62DC23741247}"/>
  </bookViews>
  <sheets>
    <sheet name="LOGIC" sheetId="1" r:id="rId1"/>
  </sheets>
  <externalReferences>
    <externalReference r:id="rId2"/>
    <externalReference r:id="rId3"/>
  </externalReferences>
  <definedNames>
    <definedName name="circ">[1]Cover!#REF!</definedName>
    <definedName name="IQ_ADDIN" hidden="1">"AUTO"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41180.5064236111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refi">[2]Analysis!$E$24</definedName>
    <definedName name="syn">[2]Analysis!$E$29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5" i="1" l="1"/>
  <c r="E75" i="1" s="1"/>
  <c r="D76" i="1" s="1"/>
  <c r="E76" i="1" s="1"/>
  <c r="D77" i="1" s="1"/>
  <c r="E77" i="1" s="1"/>
  <c r="E74" i="1"/>
  <c r="K77" i="1" s="1" a="1"/>
  <c r="K77" i="1" s="1"/>
  <c r="I63" i="1"/>
  <c r="H63" i="1"/>
  <c r="G63" i="1"/>
  <c r="F63" i="1"/>
  <c r="I51" i="1"/>
  <c r="H51" i="1"/>
  <c r="G51" i="1"/>
  <c r="F51" i="1"/>
  <c r="I32" i="1"/>
  <c r="I33" i="1" s="1"/>
  <c r="I35" i="1" s="1"/>
  <c r="I36" i="1" s="1"/>
  <c r="H32" i="1"/>
  <c r="H33" i="1" s="1"/>
  <c r="H35" i="1" s="1"/>
  <c r="H36" i="1" s="1"/>
  <c r="G32" i="1"/>
  <c r="G33" i="1" s="1"/>
  <c r="G35" i="1" s="1"/>
  <c r="G36" i="1" s="1"/>
  <c r="F32" i="1"/>
  <c r="F33" i="1" s="1"/>
  <c r="F35" i="1" s="1"/>
  <c r="F36" i="1" s="1"/>
  <c r="I20" i="1"/>
  <c r="I22" i="1" s="1"/>
  <c r="H20" i="1"/>
  <c r="H22" i="1" s="1"/>
  <c r="G20" i="1"/>
  <c r="G22" i="1" s="1"/>
  <c r="F20" i="1"/>
  <c r="F22" i="1" s="1"/>
  <c r="K74" i="1" l="1" a="1"/>
  <c r="K74" i="1" s="1"/>
  <c r="K75" i="1" a="1"/>
  <c r="K75" i="1" s="1"/>
  <c r="K76" i="1" a="1"/>
  <c r="K76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<sst xmlns="http://schemas.openxmlformats.org/spreadsheetml/2006/main" count="75" uniqueCount="57">
  <si>
    <t>Logic Functions</t>
  </si>
  <si>
    <t>IF</t>
  </si>
  <si>
    <t>IF statements allow the user to ask Excel a true or false question, and based on the answer have a true or false output.</t>
  </si>
  <si>
    <t>Syntax: =IF(logical test, true condition, false condition)</t>
  </si>
  <si>
    <t>USE CASE EXAMPLE 1: Determine if a company can pay dividends based on the information below.</t>
  </si>
  <si>
    <t>A company can only pay dividends if they have less than 3.0x debt / EBITDA.</t>
  </si>
  <si>
    <t>They will pay $0.25 dividends per share if they are allowed to based on their leverage ratio test.</t>
  </si>
  <si>
    <t>Common shares outstanding (mm)</t>
  </si>
  <si>
    <t>Dividends per share</t>
  </si>
  <si>
    <t>Dividend payout test (debt / EBITDA)</t>
  </si>
  <si>
    <t>$mm</t>
  </si>
  <si>
    <t>FY1</t>
  </si>
  <si>
    <t>FY2</t>
  </si>
  <si>
    <t>FY3</t>
  </si>
  <si>
    <t>FY4</t>
  </si>
  <si>
    <t>Debt</t>
  </si>
  <si>
    <t>EBITDA</t>
  </si>
  <si>
    <t>Debt / EBITDA</t>
  </si>
  <si>
    <t>Dividends</t>
  </si>
  <si>
    <t>USE CASE EXAMPLE 2: A school district wants to maintain a student to teacher ratio of 30.0x. Based on current population trends, forecast when the district will need to hire a new teacher for the school.</t>
  </si>
  <si>
    <t>Students per teacher</t>
  </si>
  <si>
    <t>Forecast students population</t>
  </si>
  <si>
    <t>Current teacher staffing</t>
  </si>
  <si>
    <t>Standalone ratio</t>
  </si>
  <si>
    <t>Hire? (yes = 1 / no = 0)</t>
  </si>
  <si>
    <t>Pro forma teachers</t>
  </si>
  <si>
    <t>Pro forma ratio</t>
  </si>
  <si>
    <t>AND / OR</t>
  </si>
  <si>
    <t>IF statements can also be partnered with AND and OR statements to test for multiple conditions.</t>
  </si>
  <si>
    <t>Syntax: =IF(AND/OR(logical test 1, logical test 2), true condition, false condition)</t>
  </si>
  <si>
    <t>USE CASE EXAMPLE 1: Toys4Kids will only produce additional products if they have manufacturing capacity, and aluminum prices are low enough to profitably produce inventory. When should Toys4Kids build additional toys?</t>
  </si>
  <si>
    <t>Maximum production capacity</t>
  </si>
  <si>
    <t>Minimum acceptable gross margin</t>
  </si>
  <si>
    <t>Forecast production</t>
  </si>
  <si>
    <t>Forecast gross margin</t>
  </si>
  <si>
    <t>Produce more? (Yes or No)</t>
  </si>
  <si>
    <t>USE CASE EXAMPLE 2: Amazing Hardware will pay a bonus to its employees if it has sales over $6,500 million or if its profits are above $1,000 million. Identify the periods that bonuses will be paid.</t>
  </si>
  <si>
    <t>Bonus threshold:</t>
  </si>
  <si>
    <t>Revenue</t>
  </si>
  <si>
    <t>Profit</t>
  </si>
  <si>
    <t>Pay bonus? (Yes or No)</t>
  </si>
  <si>
    <t>IFS</t>
  </si>
  <si>
    <t>Syntax: =IFS(logical test 1, value if true 1, logical test 2, value if true 2, ...)</t>
  </si>
  <si>
    <t>USE CASE EXAMPLE 1: Determine which entrance a sports fan should enter based on their ticket information.</t>
  </si>
  <si>
    <t>Ticket Information</t>
  </si>
  <si>
    <t>Best gate to enter for each person</t>
  </si>
  <si>
    <t>Range</t>
  </si>
  <si>
    <t>Gate</t>
  </si>
  <si>
    <t>Ticket</t>
  </si>
  <si>
    <t>Best gate</t>
  </si>
  <si>
    <t>Seats</t>
  </si>
  <si>
    <t>Mateo Martinez</t>
  </si>
  <si>
    <t>Jane Peterson</t>
  </si>
  <si>
    <t>Neil Patel</t>
  </si>
  <si>
    <t>Feng Zhao</t>
  </si>
  <si>
    <t>Advanced Excel</t>
  </si>
  <si>
    <t>IFS checks whether one or more conditions are met, and returns a value that corresponds to the first TRUE condition.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</si>
</sst>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yyyy&quot;H&quot;"/>
    <numFmt numFmtId="165" formatCode="#,##0_);\(#,##0\);&quot;--&quot;_);@_)"/>
    <numFmt numFmtId="166" formatCode="&quot;$&quot;#,##0.00_);\(&quot;$&quot;#,##0.00\);&quot;--&quot;_);@_)"/>
    <numFmt numFmtId="167" formatCode="0.0\x_)"/>
    <numFmt numFmtId="168" formatCode="&quot;$&quot;#,##0.0_);\(&quot;$&quot;#,##0.0\);&quot;--&quot;_);@_)"/>
    <numFmt numFmtId="169" formatCode="#,##0.0_);\(#,##0.0\);&quot;--&quot;_);@_)"/>
    <numFmt numFmtId="170" formatCode="0.0%_);\(0.0%\);&quot;--&quot;_);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0"/>
      <name val="Arial"/>
      <family val="2"/>
    </font>
    <font>
      <sz val="11"/>
      <color theme="1"/>
      <name val="Arial"/>
      <family val="2"/>
    </font>
    <font>
      <b/>
      <sz val="13"/>
      <color theme="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3333FF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1E196A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2" fillId="2" borderId="0" xfId="1" applyFont="1" applyFill="1"/>
    <xf numFmtId="0" fontId="3" fillId="0" borderId="0" xfId="0" applyFont="1"/>
    <xf numFmtId="164" fontId="4" fillId="2" borderId="0" xfId="1" applyNumberFormat="1" applyFont="1" applyFill="1" applyAlignment="1">
      <alignment horizontal="left"/>
    </xf>
    <xf numFmtId="0" fontId="5" fillId="3" borderId="0" xfId="0" applyFont="1" applyFill="1"/>
    <xf numFmtId="0" fontId="6" fillId="3" borderId="0" xfId="0" applyFont="1" applyFill="1"/>
    <xf numFmtId="0" fontId="5" fillId="3" borderId="0" xfId="0" quotePrefix="1" applyFont="1" applyFill="1"/>
    <xf numFmtId="0" fontId="6" fillId="4" borderId="0" xfId="0" applyFont="1" applyFill="1" applyAlignment="1">
      <alignment vertical="top"/>
    </xf>
    <xf numFmtId="0" fontId="6" fillId="0" borderId="0" xfId="0" applyFont="1"/>
    <xf numFmtId="165" fontId="7" fillId="0" borderId="0" xfId="0" applyNumberFormat="1" applyFont="1"/>
    <xf numFmtId="166" fontId="7" fillId="0" borderId="0" xfId="0" applyNumberFormat="1" applyFont="1"/>
    <xf numFmtId="167" fontId="7" fillId="0" borderId="0" xfId="0" applyNumberFormat="1" applyFont="1"/>
    <xf numFmtId="0" fontId="6" fillId="0" borderId="1" xfId="0" applyFont="1" applyBorder="1"/>
    <xf numFmtId="0" fontId="5" fillId="0" borderId="1" xfId="0" applyFont="1" applyBorder="1" applyAlignment="1">
      <alignment horizontal="center"/>
    </xf>
    <xf numFmtId="168" fontId="7" fillId="0" borderId="0" xfId="0" applyNumberFormat="1" applyFont="1"/>
    <xf numFmtId="169" fontId="7" fillId="0" borderId="0" xfId="0" applyNumberFormat="1" applyFont="1"/>
    <xf numFmtId="167" fontId="6" fillId="5" borderId="2" xfId="0" applyNumberFormat="1" applyFont="1" applyFill="1" applyBorder="1"/>
    <xf numFmtId="167" fontId="6" fillId="5" borderId="3" xfId="0" applyNumberFormat="1" applyFont="1" applyFill="1" applyBorder="1"/>
    <xf numFmtId="167" fontId="6" fillId="5" borderId="4" xfId="0" applyNumberFormat="1" applyFont="1" applyFill="1" applyBorder="1"/>
    <xf numFmtId="168" fontId="6" fillId="5" borderId="2" xfId="0" applyNumberFormat="1" applyFont="1" applyFill="1" applyBorder="1"/>
    <xf numFmtId="168" fontId="6" fillId="5" borderId="3" xfId="0" applyNumberFormat="1" applyFont="1" applyFill="1" applyBorder="1"/>
    <xf numFmtId="168" fontId="6" fillId="5" borderId="4" xfId="0" applyNumberFormat="1" applyFont="1" applyFill="1" applyBorder="1"/>
    <xf numFmtId="0" fontId="6" fillId="4" borderId="0" xfId="0" applyFont="1" applyFill="1"/>
    <xf numFmtId="0" fontId="7" fillId="0" borderId="0" xfId="0" applyFont="1"/>
    <xf numFmtId="165" fontId="6" fillId="5" borderId="2" xfId="0" applyNumberFormat="1" applyFont="1" applyFill="1" applyBorder="1"/>
    <xf numFmtId="165" fontId="6" fillId="5" borderId="3" xfId="0" applyNumberFormat="1" applyFont="1" applyFill="1" applyBorder="1"/>
    <xf numFmtId="165" fontId="6" fillId="5" borderId="4" xfId="0" applyNumberFormat="1" applyFont="1" applyFill="1" applyBorder="1"/>
    <xf numFmtId="165" fontId="8" fillId="0" borderId="0" xfId="0" applyNumberFormat="1" applyFont="1"/>
    <xf numFmtId="170" fontId="7" fillId="0" borderId="0" xfId="0" applyNumberFormat="1" applyFont="1"/>
    <xf numFmtId="0" fontId="6" fillId="5" borderId="2" xfId="0" applyFont="1" applyFill="1" applyBorder="1" applyAlignment="1">
      <alignment horizontal="center"/>
    </xf>
    <xf numFmtId="0" fontId="6" fillId="5" borderId="3" xfId="0" applyFont="1" applyFill="1" applyBorder="1" applyAlignment="1">
      <alignment horizontal="center"/>
    </xf>
    <xf numFmtId="0" fontId="6" fillId="5" borderId="4" xfId="0" applyFont="1" applyFill="1" applyBorder="1" applyAlignment="1">
      <alignment horizontal="center"/>
    </xf>
    <xf numFmtId="0" fontId="6" fillId="0" borderId="0" xfId="0" applyFont="1" applyAlignment="1">
      <alignment horizontal="left" indent="1"/>
    </xf>
    <xf numFmtId="0" fontId="5" fillId="0" borderId="1" xfId="0" applyFont="1" applyBorder="1" applyAlignment="1">
      <alignment horizontal="centerContinuous"/>
    </xf>
    <xf numFmtId="0" fontId="5" fillId="0" borderId="1" xfId="0" applyFont="1" applyBorder="1"/>
    <xf numFmtId="0" fontId="5" fillId="0" borderId="0" xfId="0" applyFont="1" applyAlignment="1">
      <alignment horizontal="center"/>
    </xf>
    <xf numFmtId="0" fontId="5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6" fillId="5" borderId="5" xfId="0" applyFont="1" applyFill="1" applyBorder="1" applyAlignment="1">
      <alignment horizontal="center"/>
    </xf>
    <xf numFmtId="0" fontId="6" fillId="5" borderId="6" xfId="0" applyFont="1" applyFill="1" applyBorder="1" applyAlignment="1">
      <alignment horizontal="center"/>
    </xf>
    <xf numFmtId="0" fontId="6" fillId="5" borderId="7" xfId="0" applyFont="1" applyFill="1" applyBorder="1" applyAlignment="1">
      <alignment horizontal="center"/>
    </xf>
    <xf numFmtId="0" fontId="6" fillId="4" borderId="0" xfId="0" applyFont="1" applyFill="1" applyAlignment="1">
      <alignment vertical="top" wrapText="1"/>
    </xf>
    <xf numFmtId="0" fontId="6" fillId="4" borderId="0" xfId="0" applyFont="1" applyFill="1" applyAlignment="1">
      <alignment wrapText="1"/>
    </xf>
  </cellXfs>
  <cellStyles count="2">
    <cellStyle name="Normal" xfId="0" builtinId="0"/>
    <cellStyle name="Normal 2" xfId="1" xr:uid="{C153061D-376F-48B9-94EA-75C4524B62C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eetMetadata" Target="metadata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enovo\Pillars%20Dropbox\Pillars%20Team\Brian\Pillars%20Online\Modeling\Models\Advanced%20Excel\Pillars_Advanced_Excel_Solution%20v4.xlsx" TargetMode="External"/><Relationship Id="rId1" Type="http://schemas.openxmlformats.org/officeDocument/2006/relationships/externalLinkPath" Target="Pillars_Advanced_Excel_Solution%20v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rian%20Bland-Clark/Dropbox/Brian/Pillars%20Online/Models/M&amp;A/Pillars_SF_M&amp;A_Amazing_Hardwa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ver"/>
      <sheetName val="LOGIC"/>
      <sheetName val="MATH"/>
      <sheetName val="LOOKUPS"/>
      <sheetName val="DATA VALIDATION"/>
      <sheetName val="TEXT"/>
      <sheetName val="DATE"/>
      <sheetName val="DATA TABLES"/>
      <sheetName val="SELF REFERENCING IF"/>
      <sheetName val="PIVOT TABLES"/>
      <sheetName val="INDIRECT"/>
      <sheetName val="|"/>
      <sheetName val="Tatooine"/>
      <sheetName val="Yavin"/>
      <sheetName val="Hoth"/>
      <sheetName val="Nabo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Analysis"/>
      <sheetName val="AVP"/>
    </sheetNames>
    <sheetDataSet>
      <sheetData sheetId="0"/>
      <sheetData sheetId="1">
        <row r="24">
          <cell r="E24">
            <v>1</v>
          </cell>
        </row>
        <row r="29">
          <cell r="E29">
            <v>50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74F76F-D23C-492A-8941-58035FD56DAF}">
  <dimension ref="A1:N77"/>
  <sheetViews>
    <sheetView showGridLines="0" tabSelected="1" workbookViewId="0"/>
  </sheetViews>
  <sheetFormatPr defaultColWidth="8.73046875" defaultRowHeight="14.65" customHeight="1" x14ac:dyDescent="0.35"/>
  <cols>
    <col min="1" max="2" width="2.59765625" style="8" customWidth="1"/>
    <col min="3" max="16384" width="8.73046875" style="8"/>
  </cols>
  <sheetData>
    <row r="1" spans="1:14" s="2" customFormat="1" ht="22.5" x14ac:dyDescent="0.6">
      <c r="A1" s="1" t="s">
        <v>55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s="2" customFormat="1" ht="16.899999999999999" x14ac:dyDescent="0.5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4" spans="1:14" s="5" customFormat="1" ht="14.65" customHeight="1" x14ac:dyDescent="0.4">
      <c r="A4" s="4" t="s">
        <v>1</v>
      </c>
    </row>
    <row r="5" spans="1:14" s="5" customFormat="1" ht="14.65" customHeight="1" x14ac:dyDescent="0.4">
      <c r="B5" s="4" t="s">
        <v>2</v>
      </c>
    </row>
    <row r="6" spans="1:14" s="5" customFormat="1" ht="14.65" customHeight="1" x14ac:dyDescent="0.4">
      <c r="B6" s="6" t="s">
        <v>3</v>
      </c>
    </row>
    <row r="8" spans="1:14" s="7" customFormat="1" ht="14.65" customHeight="1" x14ac:dyDescent="0.45">
      <c r="B8" s="7" t="s">
        <v>4</v>
      </c>
    </row>
    <row r="10" spans="1:14" ht="14.65" customHeight="1" x14ac:dyDescent="0.35">
      <c r="C10" s="8" t="s">
        <v>5</v>
      </c>
    </row>
    <row r="11" spans="1:14" ht="14.65" customHeight="1" x14ac:dyDescent="0.35">
      <c r="C11" s="8" t="s">
        <v>6</v>
      </c>
    </row>
    <row r="13" spans="1:14" ht="14.65" customHeight="1" x14ac:dyDescent="0.35">
      <c r="C13" s="8" t="s">
        <v>7</v>
      </c>
      <c r="G13" s="9">
        <v>225</v>
      </c>
    </row>
    <row r="14" spans="1:14" ht="14.65" customHeight="1" x14ac:dyDescent="0.35">
      <c r="C14" s="8" t="s">
        <v>8</v>
      </c>
      <c r="G14" s="10">
        <v>0.25</v>
      </c>
    </row>
    <row r="15" spans="1:14" ht="14.65" customHeight="1" x14ac:dyDescent="0.35">
      <c r="C15" s="8" t="s">
        <v>9</v>
      </c>
      <c r="G15" s="11">
        <v>3</v>
      </c>
    </row>
    <row r="17" spans="2:10" ht="14.65" customHeight="1" x14ac:dyDescent="0.4">
      <c r="C17" s="12" t="s">
        <v>10</v>
      </c>
      <c r="D17" s="12"/>
      <c r="E17" s="12"/>
      <c r="F17" s="13" t="s">
        <v>11</v>
      </c>
      <c r="G17" s="13" t="s">
        <v>12</v>
      </c>
      <c r="H17" s="13" t="s">
        <v>13</v>
      </c>
      <c r="I17" s="13" t="s">
        <v>14</v>
      </c>
    </row>
    <row r="18" spans="2:10" ht="14.65" customHeight="1" x14ac:dyDescent="0.35">
      <c r="C18" s="8" t="s">
        <v>15</v>
      </c>
      <c r="F18" s="14">
        <v>800</v>
      </c>
      <c r="G18" s="14">
        <v>760</v>
      </c>
      <c r="H18" s="14">
        <v>722</v>
      </c>
      <c r="I18" s="14">
        <v>685.9</v>
      </c>
    </row>
    <row r="19" spans="2:10" ht="14.65" customHeight="1" x14ac:dyDescent="0.35">
      <c r="C19" s="8" t="s">
        <v>16</v>
      </c>
      <c r="F19" s="15">
        <v>230</v>
      </c>
      <c r="G19" s="15">
        <v>241.5</v>
      </c>
      <c r="H19" s="15">
        <v>253.57500000000002</v>
      </c>
      <c r="I19" s="15">
        <v>266.25375000000003</v>
      </c>
    </row>
    <row r="20" spans="2:10" ht="14.65" customHeight="1" x14ac:dyDescent="0.35">
      <c r="C20" s="8" t="s">
        <v>17</v>
      </c>
      <c r="F20" s="16">
        <f>F18/F19</f>
        <v>3.4782608695652173</v>
      </c>
      <c r="G20" s="17">
        <f t="shared" ref="G20:I20" si="0">G18/G19</f>
        <v>3.1469979296066253</v>
      </c>
      <c r="H20" s="17">
        <f t="shared" si="0"/>
        <v>2.8472838410726609</v>
      </c>
      <c r="I20" s="18">
        <f t="shared" si="0"/>
        <v>2.5761139514466929</v>
      </c>
    </row>
    <row r="22" spans="2:10" ht="14.65" customHeight="1" x14ac:dyDescent="0.35">
      <c r="C22" s="8" t="s">
        <v>18</v>
      </c>
      <c r="F22" s="19">
        <f>IF(F20&lt;$G$15,$G$14*$G$13,0)</f>
        <v>0</v>
      </c>
      <c r="G22" s="20">
        <f t="shared" ref="G22:I22" si="1">IF(G20&lt;$G$15,$G$14*$G$13,0)</f>
        <v>0</v>
      </c>
      <c r="H22" s="20">
        <f t="shared" si="1"/>
        <v>56.25</v>
      </c>
      <c r="I22" s="21">
        <f t="shared" si="1"/>
        <v>56.25</v>
      </c>
    </row>
    <row r="24" spans="2:10" s="22" customFormat="1" ht="43.15" customHeight="1" x14ac:dyDescent="0.35">
      <c r="B24" s="42" t="s">
        <v>19</v>
      </c>
      <c r="C24" s="42"/>
      <c r="D24" s="42"/>
      <c r="E24" s="42"/>
      <c r="F24" s="42"/>
      <c r="G24" s="42"/>
      <c r="H24" s="42"/>
      <c r="I24" s="42"/>
      <c r="J24" s="42"/>
    </row>
    <row r="26" spans="2:10" ht="14.65" customHeight="1" x14ac:dyDescent="0.35">
      <c r="C26" s="8" t="s">
        <v>20</v>
      </c>
      <c r="G26" s="11">
        <v>30</v>
      </c>
    </row>
    <row r="28" spans="2:10" ht="14.65" customHeight="1" x14ac:dyDescent="0.4">
      <c r="C28" s="12"/>
      <c r="D28" s="12"/>
      <c r="E28" s="12"/>
      <c r="F28" s="13" t="s">
        <v>11</v>
      </c>
      <c r="G28" s="13" t="s">
        <v>12</v>
      </c>
      <c r="H28" s="13" t="s">
        <v>13</v>
      </c>
      <c r="I28" s="13" t="s">
        <v>14</v>
      </c>
    </row>
    <row r="29" spans="2:10" ht="14.65" customHeight="1" x14ac:dyDescent="0.35">
      <c r="C29" s="8" t="s">
        <v>21</v>
      </c>
      <c r="F29" s="23">
        <v>870</v>
      </c>
      <c r="G29" s="23">
        <v>931</v>
      </c>
      <c r="H29" s="23">
        <v>978</v>
      </c>
      <c r="I29" s="23">
        <v>1057</v>
      </c>
    </row>
    <row r="30" spans="2:10" ht="14.65" customHeight="1" x14ac:dyDescent="0.35">
      <c r="C30" s="8" t="s">
        <v>22</v>
      </c>
      <c r="F30" s="23">
        <v>35</v>
      </c>
      <c r="G30" s="23">
        <v>35</v>
      </c>
      <c r="H30" s="23">
        <v>35</v>
      </c>
      <c r="I30" s="23">
        <v>35</v>
      </c>
    </row>
    <row r="32" spans="2:10" ht="14.65" customHeight="1" x14ac:dyDescent="0.35">
      <c r="C32" s="8" t="s">
        <v>23</v>
      </c>
      <c r="F32" s="16">
        <f>F29/F30</f>
        <v>24.857142857142858</v>
      </c>
      <c r="G32" s="17">
        <f t="shared" ref="G32:I32" si="2">G29/G30</f>
        <v>26.6</v>
      </c>
      <c r="H32" s="17">
        <f t="shared" si="2"/>
        <v>27.942857142857143</v>
      </c>
      <c r="I32" s="18">
        <f t="shared" si="2"/>
        <v>30.2</v>
      </c>
    </row>
    <row r="33" spans="1:10" ht="14.65" customHeight="1" x14ac:dyDescent="0.35">
      <c r="C33" s="8" t="s">
        <v>24</v>
      </c>
      <c r="F33" s="24">
        <f>IF(F32&gt;$G$26,1,0)</f>
        <v>0</v>
      </c>
      <c r="G33" s="25">
        <f t="shared" ref="G33:I33" si="3">IF(G32&gt;$G$26,1,0)</f>
        <v>0</v>
      </c>
      <c r="H33" s="25">
        <f t="shared" si="3"/>
        <v>0</v>
      </c>
      <c r="I33" s="26">
        <f t="shared" si="3"/>
        <v>1</v>
      </c>
    </row>
    <row r="35" spans="1:10" ht="14.65" customHeight="1" x14ac:dyDescent="0.35">
      <c r="C35" s="8" t="s">
        <v>25</v>
      </c>
      <c r="F35" s="27">
        <f>F30+F33</f>
        <v>35</v>
      </c>
      <c r="G35" s="27">
        <f t="shared" ref="G35:I35" si="4">G30+G33</f>
        <v>35</v>
      </c>
      <c r="H35" s="27">
        <f t="shared" si="4"/>
        <v>35</v>
      </c>
      <c r="I35" s="27">
        <f t="shared" si="4"/>
        <v>36</v>
      </c>
    </row>
    <row r="36" spans="1:10" ht="14.65" customHeight="1" x14ac:dyDescent="0.35">
      <c r="C36" s="8" t="s">
        <v>26</v>
      </c>
      <c r="F36" s="16">
        <f>F29/F35</f>
        <v>24.857142857142858</v>
      </c>
      <c r="G36" s="17">
        <f t="shared" ref="G36:I36" si="5">G29/G35</f>
        <v>26.6</v>
      </c>
      <c r="H36" s="17">
        <f t="shared" si="5"/>
        <v>27.942857142857143</v>
      </c>
      <c r="I36" s="18">
        <f t="shared" si="5"/>
        <v>29.361111111111111</v>
      </c>
    </row>
    <row r="38" spans="1:10" s="5" customFormat="1" ht="14.65" customHeight="1" x14ac:dyDescent="0.4">
      <c r="A38" s="4" t="s">
        <v>27</v>
      </c>
    </row>
    <row r="39" spans="1:10" s="5" customFormat="1" ht="14.65" customHeight="1" x14ac:dyDescent="0.4">
      <c r="B39" s="4" t="s">
        <v>28</v>
      </c>
    </row>
    <row r="40" spans="1:10" s="5" customFormat="1" ht="14.65" customHeight="1" x14ac:dyDescent="0.4">
      <c r="B40" s="6" t="s">
        <v>29</v>
      </c>
    </row>
    <row r="42" spans="1:10" s="22" customFormat="1" ht="43.15" customHeight="1" x14ac:dyDescent="0.35">
      <c r="B42" s="43" t="s">
        <v>30</v>
      </c>
      <c r="C42" s="43"/>
      <c r="D42" s="43"/>
      <c r="E42" s="43"/>
      <c r="F42" s="43"/>
      <c r="G42" s="43"/>
      <c r="H42" s="43"/>
      <c r="I42" s="43"/>
      <c r="J42" s="43"/>
    </row>
    <row r="44" spans="1:10" ht="14.65" customHeight="1" x14ac:dyDescent="0.35">
      <c r="C44" s="8" t="s">
        <v>31</v>
      </c>
      <c r="G44" s="28">
        <v>0.87</v>
      </c>
    </row>
    <row r="45" spans="1:10" ht="14.65" customHeight="1" x14ac:dyDescent="0.35">
      <c r="C45" s="8" t="s">
        <v>32</v>
      </c>
      <c r="G45" s="28">
        <v>0.3</v>
      </c>
    </row>
    <row r="47" spans="1:10" ht="14.65" customHeight="1" x14ac:dyDescent="0.4">
      <c r="C47" s="12"/>
      <c r="D47" s="12"/>
      <c r="E47" s="12"/>
      <c r="F47" s="13" t="s">
        <v>11</v>
      </c>
      <c r="G47" s="13" t="s">
        <v>12</v>
      </c>
      <c r="H47" s="13" t="s">
        <v>13</v>
      </c>
      <c r="I47" s="13" t="s">
        <v>14</v>
      </c>
    </row>
    <row r="48" spans="1:10" ht="14.65" customHeight="1" x14ac:dyDescent="0.35">
      <c r="C48" s="8" t="s">
        <v>33</v>
      </c>
      <c r="F48" s="28">
        <v>0.82</v>
      </c>
      <c r="G48" s="28">
        <v>0.86</v>
      </c>
      <c r="H48" s="28">
        <v>0.88</v>
      </c>
      <c r="I48" s="28">
        <v>0.85</v>
      </c>
    </row>
    <row r="49" spans="2:10" ht="14.65" customHeight="1" x14ac:dyDescent="0.35">
      <c r="C49" s="8" t="s">
        <v>34</v>
      </c>
      <c r="F49" s="28">
        <v>0.28000000000000003</v>
      </c>
      <c r="G49" s="28">
        <v>0.31</v>
      </c>
      <c r="H49" s="28">
        <v>0.33</v>
      </c>
      <c r="I49" s="28">
        <v>0.315</v>
      </c>
    </row>
    <row r="51" spans="2:10" ht="14.65" customHeight="1" x14ac:dyDescent="0.35">
      <c r="C51" s="8" t="s">
        <v>35</v>
      </c>
      <c r="F51" s="29" t="str">
        <f>IF(AND(F48&lt;=$G$44,F49&gt;=$G$45),"Yes","No")</f>
        <v>No</v>
      </c>
      <c r="G51" s="30" t="str">
        <f t="shared" ref="G51:I51" si="6">IF(AND(G48&lt;=$G$44,G49&gt;=$G$45),"Yes","No")</f>
        <v>Yes</v>
      </c>
      <c r="H51" s="30" t="str">
        <f t="shared" si="6"/>
        <v>No</v>
      </c>
      <c r="I51" s="31" t="str">
        <f t="shared" si="6"/>
        <v>Yes</v>
      </c>
    </row>
    <row r="53" spans="2:10" s="22" customFormat="1" ht="42.95" customHeight="1" x14ac:dyDescent="0.35">
      <c r="B53" s="43" t="s">
        <v>36</v>
      </c>
      <c r="C53" s="43"/>
      <c r="D53" s="43"/>
      <c r="E53" s="43"/>
      <c r="F53" s="43"/>
      <c r="G53" s="43"/>
      <c r="H53" s="43"/>
      <c r="I53" s="43"/>
      <c r="J53" s="43"/>
    </row>
    <row r="55" spans="2:10" ht="14.65" customHeight="1" x14ac:dyDescent="0.35">
      <c r="C55" s="8" t="s">
        <v>37</v>
      </c>
    </row>
    <row r="56" spans="2:10" ht="14.65" customHeight="1" x14ac:dyDescent="0.35">
      <c r="C56" s="32" t="s">
        <v>38</v>
      </c>
      <c r="F56" s="14">
        <v>6500</v>
      </c>
    </row>
    <row r="57" spans="2:10" ht="14.65" customHeight="1" x14ac:dyDescent="0.35">
      <c r="C57" s="32" t="s">
        <v>39</v>
      </c>
      <c r="F57" s="15">
        <v>1000</v>
      </c>
    </row>
    <row r="59" spans="2:10" ht="14.65" customHeight="1" x14ac:dyDescent="0.4">
      <c r="C59" s="12" t="s">
        <v>10</v>
      </c>
      <c r="D59" s="12"/>
      <c r="E59" s="12"/>
      <c r="F59" s="13" t="s">
        <v>11</v>
      </c>
      <c r="G59" s="13" t="s">
        <v>12</v>
      </c>
      <c r="H59" s="13" t="s">
        <v>13</v>
      </c>
      <c r="I59" s="13" t="s">
        <v>14</v>
      </c>
    </row>
    <row r="60" spans="2:10" ht="14.65" customHeight="1" x14ac:dyDescent="0.35">
      <c r="C60" s="8" t="s">
        <v>38</v>
      </c>
      <c r="F60" s="14">
        <v>6745.7036473814196</v>
      </c>
      <c r="G60" s="14">
        <v>6372.5575572844436</v>
      </c>
      <c r="H60" s="14">
        <v>6306.2336950536774</v>
      </c>
      <c r="I60" s="14">
        <v>6886.0190629181952</v>
      </c>
    </row>
    <row r="61" spans="2:10" ht="14.65" customHeight="1" x14ac:dyDescent="0.35">
      <c r="C61" s="8" t="s">
        <v>39</v>
      </c>
      <c r="F61" s="15">
        <v>1011.8</v>
      </c>
      <c r="G61" s="15">
        <v>956.2</v>
      </c>
      <c r="H61" s="15">
        <v>945.9</v>
      </c>
      <c r="I61" s="15">
        <v>1032.9000000000001</v>
      </c>
    </row>
    <row r="63" spans="2:10" ht="14.65" customHeight="1" x14ac:dyDescent="0.35">
      <c r="C63" s="8" t="s">
        <v>40</v>
      </c>
      <c r="F63" s="29" t="str">
        <f>IF(OR(F60&gt;$F$56,F61&gt;$F$57),"Yes","No")</f>
        <v>Yes</v>
      </c>
      <c r="G63" s="30" t="str">
        <f t="shared" ref="G63:I63" si="7">IF(OR(G60&gt;$F$56,G61&gt;$F$57),"Yes","No")</f>
        <v>No</v>
      </c>
      <c r="H63" s="30" t="str">
        <f t="shared" si="7"/>
        <v>No</v>
      </c>
      <c r="I63" s="31" t="str">
        <f t="shared" si="7"/>
        <v>Yes</v>
      </c>
    </row>
    <row r="65" spans="1:11" s="5" customFormat="1" ht="14.65" customHeight="1" x14ac:dyDescent="0.4">
      <c r="A65" s="4" t="s">
        <v>41</v>
      </c>
    </row>
    <row r="66" spans="1:11" s="5" customFormat="1" ht="14.65" customHeight="1" x14ac:dyDescent="0.4">
      <c r="B66" s="4" t="s">
        <v>56</v>
      </c>
    </row>
    <row r="67" spans="1:11" s="5" customFormat="1" ht="14.65" customHeight="1" x14ac:dyDescent="0.4">
      <c r="B67" s="6" t="s">
        <v>42</v>
      </c>
    </row>
    <row r="69" spans="1:11" s="7" customFormat="1" ht="14.65" customHeight="1" x14ac:dyDescent="0.45">
      <c r="B69" s="7" t="s">
        <v>43</v>
      </c>
    </row>
    <row r="71" spans="1:11" ht="14.65" customHeight="1" x14ac:dyDescent="0.35">
      <c r="C71" s="8" t="s">
        <v>44</v>
      </c>
      <c r="H71" s="8" t="s">
        <v>45</v>
      </c>
    </row>
    <row r="73" spans="1:11" ht="14.65" customHeight="1" x14ac:dyDescent="0.4">
      <c r="C73" s="12"/>
      <c r="D73" s="33" t="s">
        <v>46</v>
      </c>
      <c r="E73" s="33"/>
      <c r="F73" s="34" t="s">
        <v>47</v>
      </c>
      <c r="J73" s="35" t="s">
        <v>48</v>
      </c>
      <c r="K73" s="36" t="s">
        <v>49</v>
      </c>
    </row>
    <row r="74" spans="1:11" ht="14.65" customHeight="1" x14ac:dyDescent="0.35">
      <c r="C74" s="8" t="s">
        <v>50</v>
      </c>
      <c r="D74" s="37">
        <v>100</v>
      </c>
      <c r="E74" s="37">
        <f>D74+99</f>
        <v>199</v>
      </c>
      <c r="F74" s="37">
        <v>1</v>
      </c>
      <c r="H74" s="8" t="s">
        <v>51</v>
      </c>
      <c r="J74" s="38">
        <v>322</v>
      </c>
      <c r="K74" s="39" cm="1">
        <f t="array" ref="K74">_xlfn.IFS(J74&lt;=$E$74,$F$74,J74&lt;=$E$75,$F$75,J74&lt;=$E$76,$F$76,J74&lt;=$E$77,$F$77)</f>
        <v>3</v>
      </c>
    </row>
    <row r="75" spans="1:11" ht="14.65" customHeight="1" x14ac:dyDescent="0.35">
      <c r="C75" s="8" t="s">
        <v>50</v>
      </c>
      <c r="D75" s="37">
        <f>E74+1</f>
        <v>200</v>
      </c>
      <c r="E75" s="37">
        <f t="shared" ref="E75:E77" si="8">D75+99</f>
        <v>299</v>
      </c>
      <c r="F75" s="37">
        <v>2</v>
      </c>
      <c r="H75" s="8" t="s">
        <v>52</v>
      </c>
      <c r="J75" s="8">
        <v>299</v>
      </c>
      <c r="K75" s="40" cm="1">
        <f t="array" ref="K75">_xlfn.IFS(J75&lt;=$E$74,$F$74,J75&lt;=$E$75,$F$75,J75&lt;=$E$76,$F$76,J75&lt;=$E$77,$F$77)</f>
        <v>2</v>
      </c>
    </row>
    <row r="76" spans="1:11" ht="14.65" customHeight="1" x14ac:dyDescent="0.35">
      <c r="C76" s="8" t="s">
        <v>50</v>
      </c>
      <c r="D76" s="37">
        <f t="shared" ref="D76:D77" si="9">E75+1</f>
        <v>300</v>
      </c>
      <c r="E76" s="37">
        <f t="shared" si="8"/>
        <v>399</v>
      </c>
      <c r="F76" s="37">
        <v>3</v>
      </c>
      <c r="H76" s="8" t="s">
        <v>53</v>
      </c>
      <c r="J76" s="8">
        <v>101</v>
      </c>
      <c r="K76" s="40" cm="1">
        <f t="array" ref="K76">_xlfn.IFS(J76&lt;=$E$74,$F$74,J76&lt;=$E$75,$F$75,J76&lt;=$E$76,$F$76,J76&lt;=$E$77,$F$77)</f>
        <v>1</v>
      </c>
    </row>
    <row r="77" spans="1:11" ht="14.65" customHeight="1" x14ac:dyDescent="0.35">
      <c r="C77" s="8" t="s">
        <v>50</v>
      </c>
      <c r="D77" s="37">
        <f t="shared" si="9"/>
        <v>400</v>
      </c>
      <c r="E77" s="37">
        <f t="shared" si="8"/>
        <v>499</v>
      </c>
      <c r="F77" s="37">
        <v>4</v>
      </c>
      <c r="H77" s="8" t="s">
        <v>54</v>
      </c>
      <c r="J77" s="8">
        <v>461</v>
      </c>
      <c r="K77" s="41" cm="1">
        <f t="array" ref="K77">_xlfn.IFS(J77&lt;=$E$74,$F$74,J77&lt;=$E$75,$F$75,J77&lt;=$E$76,$F$76,J77&lt;=$E$77,$F$77)</f>
        <v>4</v>
      </c>
    </row>
  </sheetData>
  <mergeCells count="3">
    <mergeCell ref="B24:J24"/>
    <mergeCell ref="B42:J42"/>
    <mergeCell ref="B53:J5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LOGIC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Aalok Mody</dc:creator>
  <cp:lastModifiedBy>Aalok Mody</cp:lastModifiedBy>
  <dcterms:created xsi:type="dcterms:W3CDTF">2023-11-14T15:44:10Z</dcterms:created>
  <dcterms:modified xsi:type="dcterms:W3CDTF">2023-11-14T16:19:15Z</dcterms:modified>
</cp:coreProperties>
</file>